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7 Financials\"/>
    </mc:Choice>
  </mc:AlternateContent>
  <bookViews>
    <workbookView xWindow="120" yWindow="15" windowWidth="18975" windowHeight="11010" tabRatio="808"/>
  </bookViews>
  <sheets>
    <sheet name="Financial Statements" sheetId="1" r:id="rId1"/>
    <sheet name="Utilities" sheetId="3" r:id="rId2"/>
    <sheet name="Lawn Maint" sheetId="4" r:id="rId3"/>
    <sheet name="Dues Deposits" sheetId="2" r:id="rId4"/>
    <sheet name="Snow Maint" sheetId="5" r:id="rId5"/>
    <sheet name="Insurance" sheetId="6" r:id="rId6"/>
    <sheet name="Community Communications" sheetId="7" r:id="rId7"/>
    <sheet name="Legal" sheetId="8" r:id="rId8"/>
    <sheet name="Advertise" sheetId="10" r:id="rId9"/>
    <sheet name="Sheet1" sheetId="11" r:id="rId10"/>
  </sheets>
  <definedNames>
    <definedName name="_xlnm.Print_Area" localSheetId="0">'Financial Statements'!$B$2:$P$36</definedName>
  </definedNames>
  <calcPr calcId="171027"/>
</workbook>
</file>

<file path=xl/calcChain.xml><?xml version="1.0" encoding="utf-8"?>
<calcChain xmlns="http://schemas.openxmlformats.org/spreadsheetml/2006/main">
  <c r="L57" i="2" l="1"/>
  <c r="M16" i="1"/>
  <c r="F57" i="2"/>
  <c r="E57" i="2"/>
  <c r="G16" i="1"/>
  <c r="F16" i="1"/>
  <c r="L16" i="1"/>
  <c r="N57" i="2" l="1"/>
  <c r="M57" i="2"/>
  <c r="K57" i="2"/>
  <c r="B26" i="1" l="1"/>
  <c r="C57" i="2" l="1"/>
  <c r="D57" i="2"/>
  <c r="J57" i="2" l="1"/>
  <c r="I57" i="2"/>
  <c r="H57" i="2"/>
  <c r="G57" i="2"/>
  <c r="I7" i="1" l="1"/>
  <c r="K44" i="3" l="1"/>
  <c r="P33" i="1"/>
  <c r="N22" i="10" l="1"/>
  <c r="M22" i="10"/>
  <c r="L22" i="10"/>
  <c r="K22" i="10"/>
  <c r="J22" i="10"/>
  <c r="I22" i="10"/>
  <c r="H22" i="10"/>
  <c r="G22" i="10"/>
  <c r="F22" i="10"/>
  <c r="E22" i="10"/>
  <c r="D22" i="10"/>
  <c r="C22" i="10"/>
  <c r="N24" i="8" l="1"/>
  <c r="M24" i="8"/>
  <c r="L24" i="8"/>
  <c r="K24" i="8"/>
  <c r="J24" i="8"/>
  <c r="I24" i="8"/>
  <c r="H24" i="8"/>
  <c r="G24" i="8"/>
  <c r="F24" i="8"/>
  <c r="E24" i="8"/>
  <c r="F17" i="1" s="1"/>
  <c r="D24" i="8"/>
  <c r="C24" i="8"/>
  <c r="N23" i="7"/>
  <c r="M23" i="7"/>
  <c r="L23" i="7"/>
  <c r="K23" i="7"/>
  <c r="J23" i="7"/>
  <c r="K15" i="1" s="1"/>
  <c r="I23" i="7"/>
  <c r="H23" i="7"/>
  <c r="G23" i="7"/>
  <c r="F23" i="7"/>
  <c r="E23" i="7"/>
  <c r="F15" i="1" s="1"/>
  <c r="D23" i="7"/>
  <c r="E15" i="1" s="1"/>
  <c r="C23" i="7"/>
  <c r="N23" i="6"/>
  <c r="M23" i="6"/>
  <c r="L23" i="6"/>
  <c r="K23" i="6"/>
  <c r="J23" i="6"/>
  <c r="I23" i="6"/>
  <c r="H23" i="6"/>
  <c r="G23" i="6"/>
  <c r="F23" i="6"/>
  <c r="E23" i="6"/>
  <c r="F14" i="1" s="1"/>
  <c r="D23" i="6"/>
  <c r="C23" i="6"/>
  <c r="N17" i="5"/>
  <c r="M17" i="5"/>
  <c r="L17" i="5"/>
  <c r="K17" i="5"/>
  <c r="J17" i="5"/>
  <c r="I17" i="5"/>
  <c r="H17" i="5"/>
  <c r="G17" i="5"/>
  <c r="F17" i="5"/>
  <c r="E17" i="5"/>
  <c r="F13" i="1" s="1"/>
  <c r="D17" i="5"/>
  <c r="E13" i="1" s="1"/>
  <c r="C17" i="5"/>
  <c r="D13" i="1" s="1"/>
  <c r="N23" i="4"/>
  <c r="M23" i="4"/>
  <c r="L23" i="4"/>
  <c r="K23" i="4"/>
  <c r="J23" i="4"/>
  <c r="I23" i="4"/>
  <c r="H23" i="4"/>
  <c r="G23" i="4"/>
  <c r="F23" i="4"/>
  <c r="E23" i="4"/>
  <c r="D23" i="4"/>
  <c r="C23" i="4"/>
  <c r="N44" i="3"/>
  <c r="O11" i="1" s="1"/>
  <c r="M44" i="3"/>
  <c r="N11" i="1" s="1"/>
  <c r="L44" i="3"/>
  <c r="M11" i="1" s="1"/>
  <c r="L11" i="1"/>
  <c r="J44" i="3"/>
  <c r="K11" i="1" s="1"/>
  <c r="I44" i="3"/>
  <c r="J11" i="1" s="1"/>
  <c r="H44" i="3"/>
  <c r="I11" i="1" s="1"/>
  <c r="G44" i="3"/>
  <c r="H11" i="1" s="1"/>
  <c r="F44" i="3"/>
  <c r="G11" i="1" s="1"/>
  <c r="E44" i="3"/>
  <c r="F11" i="1" s="1"/>
  <c r="D44" i="3"/>
  <c r="E11" i="1" s="1"/>
  <c r="C44" i="3"/>
  <c r="D11" i="1" s="1"/>
  <c r="N7" i="1"/>
  <c r="N9" i="1" s="1"/>
  <c r="O7" i="1"/>
  <c r="O9" i="1" s="1"/>
  <c r="M7" i="1"/>
  <c r="M9" i="1" s="1"/>
  <c r="L7" i="1"/>
  <c r="L9" i="1" s="1"/>
  <c r="K7" i="1"/>
  <c r="K9" i="1" s="1"/>
  <c r="J7" i="1"/>
  <c r="J9" i="1" s="1"/>
  <c r="I9" i="1"/>
  <c r="P8" i="1"/>
  <c r="F12" i="1" l="1"/>
  <c r="F19" i="1" s="1"/>
  <c r="K12" i="1"/>
  <c r="G13" i="1"/>
  <c r="G15" i="1"/>
  <c r="O17" i="1"/>
  <c r="N15" i="1"/>
  <c r="H12" i="1"/>
  <c r="I12" i="1"/>
  <c r="E14" i="1"/>
  <c r="I15" i="1"/>
  <c r="I17" i="1"/>
  <c r="J12" i="1"/>
  <c r="H15" i="1"/>
  <c r="H7" i="1"/>
  <c r="H9" i="1" s="1"/>
  <c r="D7" i="1"/>
  <c r="D9" i="1" s="1"/>
  <c r="G7" i="1"/>
  <c r="G9" i="1" s="1"/>
  <c r="F7" i="1"/>
  <c r="E7" i="1"/>
  <c r="E9" i="1" s="1"/>
  <c r="N13" i="1"/>
  <c r="J14" i="1"/>
  <c r="N14" i="1"/>
  <c r="J15" i="1"/>
  <c r="N17" i="1"/>
  <c r="G12" i="1"/>
  <c r="O12" i="1"/>
  <c r="K13" i="1"/>
  <c r="G14" i="1"/>
  <c r="O14" i="1"/>
  <c r="G17" i="1"/>
  <c r="K17" i="1"/>
  <c r="D12" i="1"/>
  <c r="L12" i="1"/>
  <c r="H13" i="1"/>
  <c r="L13" i="1"/>
  <c r="D14" i="1"/>
  <c r="H14" i="1"/>
  <c r="L14" i="1"/>
  <c r="D15" i="1"/>
  <c r="L15" i="1"/>
  <c r="D17" i="1"/>
  <c r="H17" i="1"/>
  <c r="N12" i="1"/>
  <c r="J13" i="1"/>
  <c r="J17" i="1"/>
  <c r="O13" i="1"/>
  <c r="K14" i="1"/>
  <c r="O15" i="1"/>
  <c r="E12" i="1"/>
  <c r="M12" i="1"/>
  <c r="I13" i="1"/>
  <c r="M13" i="1"/>
  <c r="I14" i="1"/>
  <c r="M14" i="1"/>
  <c r="M15" i="1"/>
  <c r="E17" i="1"/>
  <c r="M17" i="1"/>
  <c r="P11" i="1"/>
  <c r="E19" i="1" l="1"/>
  <c r="E21" i="1" s="1"/>
  <c r="L19" i="1"/>
  <c r="L21" i="1" s="1"/>
  <c r="L34" i="1" s="1"/>
  <c r="G19" i="1"/>
  <c r="G21" i="1" s="1"/>
  <c r="G34" i="1" s="1"/>
  <c r="P14" i="1"/>
  <c r="N19" i="1"/>
  <c r="N21" i="1" s="1"/>
  <c r="N34" i="1" s="1"/>
  <c r="O19" i="1"/>
  <c r="O21" i="1" s="1"/>
  <c r="O34" i="1" s="1"/>
  <c r="M19" i="1"/>
  <c r="M21" i="1" s="1"/>
  <c r="M34" i="1" s="1"/>
  <c r="I19" i="1"/>
  <c r="I21" i="1" s="1"/>
  <c r="I34" i="1" s="1"/>
  <c r="P7" i="1"/>
  <c r="P9" i="1" s="1"/>
  <c r="F9" i="1"/>
  <c r="F21" i="1" s="1"/>
  <c r="D19" i="1"/>
  <c r="K19" i="1"/>
  <c r="K21" i="1" s="1"/>
  <c r="K34" i="1" s="1"/>
  <c r="P17" i="1"/>
  <c r="J19" i="1"/>
  <c r="J21" i="1" s="1"/>
  <c r="J34" i="1" s="1"/>
  <c r="H19" i="1"/>
  <c r="H21" i="1" s="1"/>
  <c r="H34" i="1" s="1"/>
  <c r="P15" i="1"/>
  <c r="P13" i="1"/>
  <c r="P12" i="1"/>
  <c r="D21" i="1" l="1"/>
  <c r="D34" i="1" s="1"/>
  <c r="D35" i="1" s="1"/>
  <c r="D30" i="1" s="1"/>
  <c r="D31" i="1" s="1"/>
  <c r="P19" i="1"/>
  <c r="P21" i="1" s="1"/>
  <c r="P34" i="1" l="1"/>
  <c r="P35" i="1" s="1"/>
  <c r="E30" i="1"/>
  <c r="E31" i="1" s="1"/>
  <c r="E33" i="1"/>
  <c r="E35" i="1" s="1"/>
  <c r="F30" i="1" s="1"/>
  <c r="F31" i="1" s="1"/>
  <c r="G30" i="1" l="1"/>
  <c r="H30" i="1" s="1"/>
  <c r="I30" i="1" s="1"/>
  <c r="J30" i="1" s="1"/>
  <c r="K30" i="1" s="1"/>
  <c r="L30" i="1" s="1"/>
  <c r="M30" i="1" s="1"/>
  <c r="N30" i="1" s="1"/>
  <c r="O30" i="1" s="1"/>
  <c r="F33" i="1"/>
  <c r="F35" i="1" s="1"/>
  <c r="G33" i="1" s="1"/>
  <c r="G35" i="1" s="1"/>
  <c r="G31" i="1" l="1"/>
  <c r="H31" i="1"/>
  <c r="I31" i="1"/>
  <c r="H33" i="1"/>
  <c r="H35" i="1" s="1"/>
  <c r="J31" i="1" l="1"/>
  <c r="I33" i="1"/>
  <c r="I35" i="1" s="1"/>
  <c r="K31" i="1" l="1"/>
  <c r="J33" i="1"/>
  <c r="J35" i="1" s="1"/>
  <c r="L31" i="1" l="1"/>
  <c r="K33" i="1"/>
  <c r="K35" i="1" s="1"/>
  <c r="M31" i="1" l="1"/>
  <c r="L33" i="1"/>
  <c r="L35" i="1" s="1"/>
  <c r="M33" i="1" s="1"/>
  <c r="M35" i="1" s="1"/>
  <c r="N33" i="1" l="1"/>
  <c r="N35" i="1" s="1"/>
  <c r="O33" i="1" s="1"/>
  <c r="O35" i="1" s="1"/>
  <c r="N31" i="1"/>
  <c r="O31" i="1" s="1"/>
  <c r="P30" i="1" l="1"/>
  <c r="P31" i="1" s="1"/>
</calcChain>
</file>

<file path=xl/sharedStrings.xml><?xml version="1.0" encoding="utf-8"?>
<sst xmlns="http://schemas.openxmlformats.org/spreadsheetml/2006/main" count="197" uniqueCount="52">
  <si>
    <t>Income Statement</t>
  </si>
  <si>
    <t>Revenue</t>
  </si>
  <si>
    <t>Operating Expenses</t>
  </si>
  <si>
    <t>Total Operating Expenses</t>
  </si>
  <si>
    <t>Net Income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</si>
  <si>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</si>
  <si>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</si>
  <si>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</si>
  <si>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</si>
  <si>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</si>
  <si>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</si>
  <si>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</si>
  <si>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</si>
  <si>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</si>
  <si>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</si>
  <si>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</si>
  <si>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</si>
  <si>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</t>
  </si>
  <si>
    <t>Grove on Kickapoo Creek HOA</t>
  </si>
  <si>
    <t>Community Utilities</t>
  </si>
  <si>
    <t>Insurance</t>
  </si>
  <si>
    <t>Legal Fees</t>
  </si>
  <si>
    <t>Community Grounds, Snow Removal</t>
  </si>
  <si>
    <t>Community Grounds, Lawn Maintenance</t>
  </si>
  <si>
    <t>Cornbelt</t>
  </si>
  <si>
    <t>Bloomington</t>
  </si>
  <si>
    <t>Assets</t>
  </si>
  <si>
    <t>Current Assets</t>
  </si>
  <si>
    <t>First Financial Checking</t>
  </si>
  <si>
    <t>Total Assets</t>
  </si>
  <si>
    <t>Liabilities/Equity</t>
  </si>
  <si>
    <t>Cummulative Fund Balance</t>
  </si>
  <si>
    <t>Total Liabilities/Equity</t>
  </si>
  <si>
    <t>Balance Sheet</t>
  </si>
  <si>
    <t>Special Assessment(s)</t>
  </si>
  <si>
    <t>Net Collections</t>
  </si>
  <si>
    <t>For the Year Ending 2017</t>
  </si>
  <si>
    <t>USPS/1172</t>
  </si>
  <si>
    <t>Bank Charges</t>
  </si>
  <si>
    <t>2017 Dues Collection</t>
  </si>
  <si>
    <t>Auto Insurance</t>
  </si>
  <si>
    <t xml:space="preserve">Activities Board </t>
  </si>
  <si>
    <t>Dues Letters</t>
  </si>
  <si>
    <t>Web Site</t>
  </si>
  <si>
    <t>F&amp;W</t>
  </si>
  <si>
    <t>Grieders</t>
  </si>
  <si>
    <t>Tri County Irrigation</t>
  </si>
  <si>
    <t>Weber Electric (replace lights)</t>
  </si>
  <si>
    <t>Community Communications / Activities Committee</t>
  </si>
  <si>
    <t>Jason Eardley - Mailing annual HOA meeting notice</t>
  </si>
  <si>
    <t>Dunn Law Firm - Covenant Reviews</t>
  </si>
  <si>
    <t>US Post Office - PO Box Renewal  / Annual Rental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</si>
</sst>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i/>
      <sz val="10"/>
      <color theme="3"/>
      <name val="Calibri"/>
      <family val="2"/>
      <scheme val="minor"/>
    </font>
    <font>
      <sz val="10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/>
    <xf numFmtId="0" fontId="3" fillId="0" borderId="2" xfId="0" applyFont="1" applyFill="1" applyBorder="1" applyAlignment="1">
      <alignment horizontal="left" indent="5"/>
    </xf>
    <xf numFmtId="0" fontId="3" fillId="0" borderId="0" xfId="0" applyFont="1" applyFill="1" applyBorder="1" applyAlignment="1">
      <alignment horizontal="left" indent="5"/>
    </xf>
    <xf numFmtId="0" fontId="5" fillId="0" borderId="2" xfId="0" applyFont="1" applyFill="1" applyBorder="1"/>
    <xf numFmtId="0" fontId="5" fillId="0" borderId="5" xfId="0" applyFont="1" applyFill="1" applyBorder="1"/>
    <xf numFmtId="44" fontId="4" fillId="0" borderId="0" xfId="2" applyFont="1"/>
    <xf numFmtId="44" fontId="2" fillId="0" borderId="1" xfId="2" applyFont="1" applyFill="1" applyBorder="1" applyAlignment="1">
      <alignment horizontal="center"/>
    </xf>
    <xf numFmtId="44" fontId="6" fillId="0" borderId="0" xfId="2" applyFont="1"/>
    <xf numFmtId="164" fontId="4" fillId="0" borderId="0" xfId="2" applyNumberFormat="1" applyFont="1"/>
    <xf numFmtId="0" fontId="5" fillId="0" borderId="0" xfId="0" applyFont="1" applyFill="1"/>
    <xf numFmtId="44" fontId="7" fillId="0" borderId="0" xfId="2" applyFont="1" applyAlignment="1">
      <alignment horizontal="right"/>
    </xf>
    <xf numFmtId="164" fontId="7" fillId="0" borderId="0" xfId="2" applyNumberFormat="1" applyFont="1" applyAlignment="1">
      <alignment horizontal="right"/>
    </xf>
    <xf numFmtId="44" fontId="3" fillId="0" borderId="0" xfId="2" applyNumberFormat="1" applyFont="1" applyFill="1" applyBorder="1"/>
    <xf numFmtId="44" fontId="3" fillId="0" borderId="0" xfId="2" applyNumberFormat="1" applyFont="1" applyFill="1" applyBorder="1" applyAlignment="1">
      <alignment horizontal="center"/>
    </xf>
    <xf numFmtId="44" fontId="3" fillId="0" borderId="6" xfId="1" applyNumberFormat="1" applyFont="1" applyFill="1" applyBorder="1"/>
    <xf numFmtId="44" fontId="5" fillId="0" borderId="16" xfId="2" applyNumberFormat="1" applyFont="1" applyFill="1" applyBorder="1"/>
    <xf numFmtId="44" fontId="3" fillId="0" borderId="0" xfId="1" applyNumberFormat="1" applyFont="1" applyFill="1" applyBorder="1"/>
    <xf numFmtId="44" fontId="2" fillId="0" borderId="7" xfId="2" applyNumberFormat="1" applyFont="1" applyFill="1" applyBorder="1"/>
    <xf numFmtId="44" fontId="3" fillId="0" borderId="4" xfId="2" applyNumberFormat="1" applyFont="1" applyFill="1" applyBorder="1"/>
    <xf numFmtId="44" fontId="2" fillId="2" borderId="12" xfId="0" applyNumberFormat="1" applyFont="1" applyFill="1" applyBorder="1"/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/>
    <xf numFmtId="44" fontId="10" fillId="2" borderId="10" xfId="0" applyNumberFormat="1" applyFont="1" applyFill="1" applyBorder="1"/>
    <xf numFmtId="44" fontId="10" fillId="2" borderId="11" xfId="1" applyNumberFormat="1" applyFont="1" applyFill="1" applyBorder="1"/>
    <xf numFmtId="44" fontId="11" fillId="2" borderId="15" xfId="0" applyNumberFormat="1" applyFont="1" applyFill="1" applyBorder="1"/>
    <xf numFmtId="44" fontId="12" fillId="2" borderId="10" xfId="0" applyNumberFormat="1" applyFont="1" applyFill="1" applyBorder="1"/>
    <xf numFmtId="44" fontId="12" fillId="2" borderId="10" xfId="1" applyNumberFormat="1" applyFont="1" applyFill="1" applyBorder="1"/>
    <xf numFmtId="44" fontId="11" fillId="2" borderId="8" xfId="2" applyNumberFormat="1" applyFont="1" applyFill="1" applyBorder="1"/>
    <xf numFmtId="44" fontId="10" fillId="2" borderId="10" xfId="1" applyNumberFormat="1" applyFont="1" applyFill="1" applyBorder="1"/>
    <xf numFmtId="44" fontId="10" fillId="2" borderId="12" xfId="0" applyNumberFormat="1" applyFont="1" applyFill="1" applyBorder="1"/>
    <xf numFmtId="44" fontId="11" fillId="2" borderId="17" xfId="0" applyNumberFormat="1" applyFont="1" applyFill="1" applyBorder="1"/>
    <xf numFmtId="164" fontId="7" fillId="0" borderId="0" xfId="2" applyNumberFormat="1" applyFont="1" applyFill="1" applyAlignment="1">
      <alignment horizontal="right"/>
    </xf>
    <xf numFmtId="44" fontId="3" fillId="0" borderId="0" xfId="0" applyNumberFormat="1" applyFont="1" applyFill="1"/>
    <xf numFmtId="0" fontId="3" fillId="0" borderId="2" xfId="0" applyFont="1" applyFill="1" applyBorder="1" applyAlignment="1">
      <alignment horizontal="left" indent="5"/>
    </xf>
    <xf numFmtId="0" fontId="3" fillId="0" borderId="0" xfId="0" applyFont="1" applyFill="1" applyBorder="1" applyAlignment="1">
      <alignment horizontal="left" indent="5"/>
    </xf>
    <xf numFmtId="44" fontId="7" fillId="0" borderId="0" xfId="2" applyFont="1" applyFill="1" applyAlignment="1">
      <alignment horizontal="right"/>
    </xf>
    <xf numFmtId="6" fontId="4" fillId="0" borderId="0" xfId="2" applyNumberFormat="1" applyFont="1"/>
    <xf numFmtId="8" fontId="4" fillId="0" borderId="0" xfId="2" applyNumberFormat="1" applyFont="1"/>
    <xf numFmtId="0" fontId="3" fillId="0" borderId="2" xfId="0" applyFont="1" applyFill="1" applyBorder="1" applyAlignment="1">
      <alignment horizontal="left" indent="5"/>
    </xf>
    <xf numFmtId="0" fontId="3" fillId="0" borderId="0" xfId="0" applyFont="1" applyFill="1" applyBorder="1" applyAlignment="1">
      <alignment horizontal="left" indent="5"/>
    </xf>
    <xf numFmtId="0" fontId="2" fillId="0" borderId="2" xfId="0" applyFont="1" applyFill="1" applyBorder="1" applyAlignment="1">
      <alignment horizontal="left" indent="15"/>
    </xf>
    <xf numFmtId="0" fontId="2" fillId="0" borderId="0" xfId="0" applyFont="1" applyFill="1" applyBorder="1" applyAlignment="1">
      <alignment horizontal="left" indent="15"/>
    </xf>
    <xf numFmtId="0" fontId="5" fillId="0" borderId="2" xfId="0" applyFont="1" applyFill="1" applyBorder="1" applyAlignment="1">
      <alignment horizontal="left" indent="10"/>
    </xf>
    <xf numFmtId="0" fontId="5" fillId="0" borderId="0" xfId="0" applyFont="1" applyFill="1" applyBorder="1" applyAlignment="1">
      <alignment horizontal="left" indent="10"/>
    </xf>
    <xf numFmtId="0" fontId="3" fillId="0" borderId="2" xfId="0" applyFont="1" applyFill="1" applyBorder="1" applyAlignment="1">
      <alignment horizontal="left" indent="10"/>
    </xf>
    <xf numFmtId="0" fontId="3" fillId="0" borderId="0" xfId="0" applyFont="1" applyFill="1" applyBorder="1" applyAlignment="1">
      <alignment horizontal="left" indent="10"/>
    </xf>
    <xf numFmtId="0" fontId="8" fillId="0" borderId="5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9" fillId="0" borderId="3" xfId="0" applyFont="1" applyFill="1" applyBorder="1" applyAlignment="1">
      <alignment horizontal="right"/>
    </xf>
    <xf numFmtId="0" fontId="9" fillId="0" borderId="4" xfId="0" applyFont="1" applyFill="1" applyBorder="1" applyAlignment="1">
      <alignment horizontal="right"/>
    </xf>
    <xf numFmtId="0" fontId="9" fillId="0" borderId="12" xfId="0" applyFont="1" applyFill="1" applyBorder="1" applyAlignment="1">
      <alignment horizontal="right"/>
    </xf>
    <xf numFmtId="0" fontId="3" fillId="0" borderId="2" xfId="0" quotePrefix="1" applyFont="1" applyFill="1" applyBorder="1" applyAlignment="1">
      <alignment horizontal="left" indent="5"/>
    </xf>
    <xf numFmtId="0" fontId="3" fillId="0" borderId="3" xfId="0" applyFont="1" applyFill="1" applyBorder="1" applyAlignment="1">
      <alignment horizontal="left" indent="10"/>
    </xf>
    <xf numFmtId="0" fontId="3" fillId="0" borderId="4" xfId="0" applyFont="1" applyFill="1" applyBorder="1" applyAlignment="1">
      <alignment horizontal="left" indent="1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B1:P40"/>
  <sheetViews>
    <sheetView tabSelected="1" topLeftCell="B1" zoomScale="90" zoomScaleNormal="90" workbookViewId="0">
      <selection activeCell="P21" sqref="P21"/>
    </sheetView>
  </sheetViews>
  <sheetFormatPr defaultColWidth="9.140625" defaultRowHeight="12.75" outlineLevelCol="1" x14ac:dyDescent="0.2"/>
  <cols>
    <col min="1" max="1" width="5" style="5" customWidth="1"/>
    <col min="2" max="2" width="19.42578125" style="5" bestFit="1" customWidth="1"/>
    <col min="3" max="3" width="31.7109375" style="5" customWidth="1"/>
    <col min="4" max="7" width="11.7109375" style="5" customWidth="1" outlineLevel="1"/>
    <col min="8" max="15" width="12.5703125" style="5" bestFit="1" customWidth="1" outlineLevel="1"/>
    <col min="16" max="16" width="12.5703125" style="5" bestFit="1" customWidth="1"/>
    <col min="17" max="16384" width="9.140625" style="5"/>
  </cols>
  <sheetData>
    <row r="1" spans="2:16" ht="13.5" thickBot="1" x14ac:dyDescent="0.25"/>
    <row r="2" spans="2:16" ht="15" x14ac:dyDescent="0.25">
      <c r="B2" s="51" t="s">
        <v>18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</row>
    <row r="3" spans="2:16" ht="15.75" customHeight="1" x14ac:dyDescent="0.25">
      <c r="B3" s="54" t="s">
        <v>0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6"/>
    </row>
    <row r="4" spans="2:16" ht="15.75" customHeight="1" thickBot="1" x14ac:dyDescent="0.3">
      <c r="B4" s="57" t="s">
        <v>36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9"/>
    </row>
    <row r="5" spans="2:16" ht="13.5" thickBot="1" x14ac:dyDescent="0.25">
      <c r="B5" s="1"/>
      <c r="C5" s="2"/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  <c r="O5" s="3" t="s">
        <v>16</v>
      </c>
      <c r="P5" s="25" t="s">
        <v>17</v>
      </c>
    </row>
    <row r="6" spans="2:16" x14ac:dyDescent="0.2">
      <c r="B6" s="9" t="s">
        <v>1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26"/>
    </row>
    <row r="7" spans="2:16" x14ac:dyDescent="0.2">
      <c r="B7" s="43" t="s">
        <v>39</v>
      </c>
      <c r="C7" s="44"/>
      <c r="D7" s="18">
        <f>+'Dues Deposits'!C57</f>
        <v>500</v>
      </c>
      <c r="E7" s="18">
        <f>+'Dues Deposits'!D57</f>
        <v>0</v>
      </c>
      <c r="F7" s="18">
        <f>+'Dues Deposits'!E57</f>
        <v>691.67</v>
      </c>
      <c r="G7" s="18">
        <f>+'Dues Deposits'!F57</f>
        <v>9340</v>
      </c>
      <c r="H7" s="18">
        <f>+'Dues Deposits'!G57</f>
        <v>8600</v>
      </c>
      <c r="I7" s="18">
        <f>+'Dues Deposits'!H57</f>
        <v>12700</v>
      </c>
      <c r="J7" s="18">
        <f>'Dues Deposits'!I57</f>
        <v>400</v>
      </c>
      <c r="K7" s="18">
        <f>'Dues Deposits'!J57</f>
        <v>100</v>
      </c>
      <c r="L7" s="18">
        <f>'Dues Deposits'!K57</f>
        <v>700</v>
      </c>
      <c r="M7" s="18">
        <f>'Dues Deposits'!L57</f>
        <v>400</v>
      </c>
      <c r="N7" s="18">
        <f>'Dues Deposits'!M57</f>
        <v>400</v>
      </c>
      <c r="O7" s="18">
        <f>'Dues Deposits'!N57</f>
        <v>0</v>
      </c>
      <c r="P7" s="27">
        <f>SUM(D7:O7)</f>
        <v>33831.67</v>
      </c>
    </row>
    <row r="8" spans="2:16" x14ac:dyDescent="0.2">
      <c r="B8" s="60" t="s">
        <v>34</v>
      </c>
      <c r="C8" s="44"/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28">
        <f t="shared" ref="P8:P17" si="0">SUM(D8:O8)</f>
        <v>0</v>
      </c>
    </row>
    <row r="9" spans="2:16" s="14" customFormat="1" ht="13.5" thickBot="1" x14ac:dyDescent="0.25">
      <c r="B9" s="47" t="s">
        <v>35</v>
      </c>
      <c r="C9" s="48"/>
      <c r="D9" s="20">
        <f t="shared" ref="D9:P9" si="1">SUM(D7:D8)</f>
        <v>500</v>
      </c>
      <c r="E9" s="20">
        <f t="shared" si="1"/>
        <v>0</v>
      </c>
      <c r="F9" s="20">
        <f t="shared" si="1"/>
        <v>691.67</v>
      </c>
      <c r="G9" s="20">
        <f t="shared" si="1"/>
        <v>9340</v>
      </c>
      <c r="H9" s="20">
        <f t="shared" si="1"/>
        <v>8600</v>
      </c>
      <c r="I9" s="20">
        <f t="shared" si="1"/>
        <v>12700</v>
      </c>
      <c r="J9" s="20">
        <f t="shared" si="1"/>
        <v>400</v>
      </c>
      <c r="K9" s="20">
        <f t="shared" si="1"/>
        <v>100</v>
      </c>
      <c r="L9" s="20">
        <f t="shared" si="1"/>
        <v>700</v>
      </c>
      <c r="M9" s="20">
        <f t="shared" si="1"/>
        <v>400</v>
      </c>
      <c r="N9" s="20">
        <f t="shared" si="1"/>
        <v>400</v>
      </c>
      <c r="O9" s="20">
        <f t="shared" si="1"/>
        <v>0</v>
      </c>
      <c r="P9" s="29">
        <f t="shared" si="1"/>
        <v>33831.67</v>
      </c>
    </row>
    <row r="10" spans="2:16" x14ac:dyDescent="0.2">
      <c r="B10" s="8" t="s">
        <v>2</v>
      </c>
      <c r="C10" s="4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7"/>
    </row>
    <row r="11" spans="2:16" x14ac:dyDescent="0.2">
      <c r="B11" s="43" t="s">
        <v>19</v>
      </c>
      <c r="C11" s="44"/>
      <c r="D11" s="17">
        <f>Utilities!C44</f>
        <v>81.2</v>
      </c>
      <c r="E11" s="17">
        <f>Utilities!D44</f>
        <v>37.370000000000005</v>
      </c>
      <c r="F11" s="17">
        <f>Utilities!E44</f>
        <v>75.890000000000015</v>
      </c>
      <c r="G11" s="17">
        <f>Utilities!F44</f>
        <v>114.17000000000002</v>
      </c>
      <c r="H11" s="17">
        <f>Utilities!G44</f>
        <v>36.99</v>
      </c>
      <c r="I11" s="17">
        <f>Utilities!H44</f>
        <v>39.549999999999997</v>
      </c>
      <c r="J11" s="17">
        <f>Utilities!I44</f>
        <v>2252.98</v>
      </c>
      <c r="K11" s="17">
        <f>Utilities!J44</f>
        <v>1814.96</v>
      </c>
      <c r="L11" s="17">
        <f>Utilities!K44</f>
        <v>1977.5100000000002</v>
      </c>
      <c r="M11" s="17">
        <f>Utilities!L44</f>
        <v>1011.2</v>
      </c>
      <c r="N11" s="17">
        <f>Utilities!M44</f>
        <v>43.629999999999995</v>
      </c>
      <c r="O11" s="17">
        <f>Utilities!N44</f>
        <v>43.710000000000008</v>
      </c>
      <c r="P11" s="30">
        <f t="shared" si="0"/>
        <v>7529.1600000000008</v>
      </c>
    </row>
    <row r="12" spans="2:16" x14ac:dyDescent="0.2">
      <c r="B12" s="43" t="s">
        <v>23</v>
      </c>
      <c r="C12" s="44"/>
      <c r="D12" s="21">
        <f>'Lawn Maint'!C23</f>
        <v>0</v>
      </c>
      <c r="E12" s="21">
        <f>'Lawn Maint'!D23</f>
        <v>9483.85</v>
      </c>
      <c r="F12" s="21">
        <f>'Lawn Maint'!E23</f>
        <v>0</v>
      </c>
      <c r="G12" s="21">
        <f>'Lawn Maint'!F23</f>
        <v>0</v>
      </c>
      <c r="H12" s="21">
        <f>'Lawn Maint'!G23</f>
        <v>0</v>
      </c>
      <c r="I12" s="21">
        <f>'Lawn Maint'!H23</f>
        <v>985</v>
      </c>
      <c r="J12" s="21">
        <f>'Lawn Maint'!I23</f>
        <v>0</v>
      </c>
      <c r="K12" s="21">
        <f>'Lawn Maint'!J23</f>
        <v>0</v>
      </c>
      <c r="L12" s="21">
        <f>'Lawn Maint'!K23</f>
        <v>900</v>
      </c>
      <c r="M12" s="21">
        <f>'Lawn Maint'!L23</f>
        <v>367.4</v>
      </c>
      <c r="N12" s="21">
        <f>'Lawn Maint'!M23</f>
        <v>0</v>
      </c>
      <c r="O12" s="21">
        <f>'Lawn Maint'!N23</f>
        <v>0</v>
      </c>
      <c r="P12" s="31">
        <f t="shared" si="0"/>
        <v>11736.25</v>
      </c>
    </row>
    <row r="13" spans="2:16" x14ac:dyDescent="0.2">
      <c r="B13" s="43" t="s">
        <v>22</v>
      </c>
      <c r="C13" s="44"/>
      <c r="D13" s="21">
        <f>'Snow Maint'!C17</f>
        <v>0</v>
      </c>
      <c r="E13" s="21">
        <f>'Snow Maint'!D17</f>
        <v>900</v>
      </c>
      <c r="F13" s="21">
        <f>'Snow Maint'!E17</f>
        <v>0</v>
      </c>
      <c r="G13" s="21">
        <f>'Snow Maint'!F17</f>
        <v>0</v>
      </c>
      <c r="H13" s="21">
        <f>'Snow Maint'!G17</f>
        <v>660</v>
      </c>
      <c r="I13" s="21">
        <f>'Snow Maint'!H17</f>
        <v>0</v>
      </c>
      <c r="J13" s="21">
        <f>'Snow Maint'!I17</f>
        <v>240</v>
      </c>
      <c r="K13" s="21">
        <f>'Snow Maint'!J17</f>
        <v>0</v>
      </c>
      <c r="L13" s="21">
        <f>'Snow Maint'!K17</f>
        <v>0</v>
      </c>
      <c r="M13" s="21">
        <f>'Snow Maint'!L17</f>
        <v>0</v>
      </c>
      <c r="N13" s="21">
        <f>'Snow Maint'!M17</f>
        <v>0</v>
      </c>
      <c r="O13" s="21">
        <f>'Snow Maint'!N17</f>
        <v>0</v>
      </c>
      <c r="P13" s="31">
        <f t="shared" si="0"/>
        <v>1800</v>
      </c>
    </row>
    <row r="14" spans="2:16" x14ac:dyDescent="0.2">
      <c r="B14" s="43" t="s">
        <v>20</v>
      </c>
      <c r="C14" s="44"/>
      <c r="D14" s="21">
        <f>Insurance!C23</f>
        <v>0</v>
      </c>
      <c r="E14" s="21">
        <f>Insurance!D23</f>
        <v>1592</v>
      </c>
      <c r="F14" s="21">
        <f>Insurance!E23</f>
        <v>0</v>
      </c>
      <c r="G14" s="21">
        <f>Insurance!F23</f>
        <v>0</v>
      </c>
      <c r="H14" s="21">
        <f>Insurance!G23</f>
        <v>0</v>
      </c>
      <c r="I14" s="21">
        <f>Insurance!H23</f>
        <v>0</v>
      </c>
      <c r="J14" s="21">
        <f>Insurance!I23</f>
        <v>0</v>
      </c>
      <c r="K14" s="21">
        <f>Insurance!J23</f>
        <v>0</v>
      </c>
      <c r="L14" s="21">
        <f>Insurance!K23</f>
        <v>0</v>
      </c>
      <c r="M14" s="21">
        <f>Insurance!L23</f>
        <v>0</v>
      </c>
      <c r="N14" s="21">
        <f>Insurance!M23</f>
        <v>0</v>
      </c>
      <c r="O14" s="21">
        <f>Insurance!N23</f>
        <v>0</v>
      </c>
      <c r="P14" s="31">
        <f t="shared" si="0"/>
        <v>1592</v>
      </c>
    </row>
    <row r="15" spans="2:16" x14ac:dyDescent="0.2">
      <c r="B15" s="6" t="s">
        <v>48</v>
      </c>
      <c r="C15" s="7"/>
      <c r="D15" s="21">
        <f>'Community Communications'!C23</f>
        <v>160</v>
      </c>
      <c r="E15" s="21">
        <f>'Community Communications'!D23</f>
        <v>2500</v>
      </c>
      <c r="F15" s="21">
        <f>'Community Communications'!E23</f>
        <v>0</v>
      </c>
      <c r="G15" s="21">
        <f>'Community Communications'!F23</f>
        <v>0</v>
      </c>
      <c r="H15" s="21">
        <f>'Community Communications'!G23</f>
        <v>949.97</v>
      </c>
      <c r="I15" s="21">
        <f>'Community Communications'!H23</f>
        <v>0</v>
      </c>
      <c r="J15" s="21">
        <f>'Community Communications'!I23</f>
        <v>0</v>
      </c>
      <c r="K15" s="21">
        <f>'Community Communications'!J23</f>
        <v>0</v>
      </c>
      <c r="L15" s="21">
        <f>'Community Communications'!K23</f>
        <v>0</v>
      </c>
      <c r="M15" s="21">
        <f>'Community Communications'!L23</f>
        <v>2156</v>
      </c>
      <c r="N15" s="21">
        <f>'Community Communications'!M23</f>
        <v>462.88</v>
      </c>
      <c r="O15" s="21">
        <f>'Community Communications'!N23</f>
        <v>160</v>
      </c>
      <c r="P15" s="31">
        <f t="shared" si="0"/>
        <v>6388.85</v>
      </c>
    </row>
    <row r="16" spans="2:16" x14ac:dyDescent="0.2">
      <c r="B16" s="38" t="s">
        <v>38</v>
      </c>
      <c r="C16" s="39"/>
      <c r="D16" s="21">
        <v>0</v>
      </c>
      <c r="E16" s="21">
        <v>0</v>
      </c>
      <c r="F16" s="21">
        <f>-'Dues Deposits'!E34</f>
        <v>0</v>
      </c>
      <c r="G16" s="21">
        <f>-'Dues Deposits'!F35</f>
        <v>0</v>
      </c>
      <c r="H16" s="21">
        <v>0</v>
      </c>
      <c r="I16" s="21">
        <v>0</v>
      </c>
      <c r="J16" s="21">
        <v>0</v>
      </c>
      <c r="K16" s="21">
        <v>0</v>
      </c>
      <c r="L16" s="21">
        <f>Legal!K8</f>
        <v>0</v>
      </c>
      <c r="M16" s="21">
        <f>-'Dues Deposits'!L55</f>
        <v>0</v>
      </c>
      <c r="N16" s="21">
        <v>0</v>
      </c>
      <c r="O16" s="21">
        <v>0</v>
      </c>
      <c r="P16" s="31"/>
    </row>
    <row r="17" spans="2:16" x14ac:dyDescent="0.2">
      <c r="B17" s="6" t="s">
        <v>21</v>
      </c>
      <c r="C17" s="7"/>
      <c r="D17" s="21">
        <f>Legal!C24</f>
        <v>0</v>
      </c>
      <c r="E17" s="21">
        <f>Legal!D24</f>
        <v>210</v>
      </c>
      <c r="F17" s="21">
        <f>Legal!E24</f>
        <v>0</v>
      </c>
      <c r="G17" s="21">
        <f>Legal!F24</f>
        <v>140</v>
      </c>
      <c r="H17" s="21">
        <f>Legal!G24</f>
        <v>0</v>
      </c>
      <c r="I17" s="21">
        <f>Legal!H24</f>
        <v>0</v>
      </c>
      <c r="J17" s="21">
        <f>Legal!I24</f>
        <v>0</v>
      </c>
      <c r="K17" s="21">
        <f>Legal!J24</f>
        <v>0</v>
      </c>
      <c r="L17" s="21">
        <v>0</v>
      </c>
      <c r="M17" s="21">
        <f>Legal!L24</f>
        <v>0</v>
      </c>
      <c r="N17" s="21">
        <f>Legal!M24</f>
        <v>0</v>
      </c>
      <c r="O17" s="21">
        <f>Legal!N24</f>
        <v>360</v>
      </c>
      <c r="P17" s="31">
        <f t="shared" si="0"/>
        <v>710</v>
      </c>
    </row>
    <row r="18" spans="2:16" ht="6" customHeight="1" x14ac:dyDescent="0.2">
      <c r="B18" s="49"/>
      <c r="C18" s="50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27"/>
    </row>
    <row r="19" spans="2:16" s="14" customFormat="1" ht="13.5" thickBot="1" x14ac:dyDescent="0.25">
      <c r="B19" s="47" t="s">
        <v>3</v>
      </c>
      <c r="C19" s="48"/>
      <c r="D19" s="20">
        <f t="shared" ref="D19:P19" si="2">SUM(D11:D18)</f>
        <v>241.2</v>
      </c>
      <c r="E19" s="20">
        <f t="shared" si="2"/>
        <v>14723.220000000001</v>
      </c>
      <c r="F19" s="20">
        <f t="shared" si="2"/>
        <v>75.890000000000015</v>
      </c>
      <c r="G19" s="20">
        <f t="shared" si="2"/>
        <v>254.17000000000002</v>
      </c>
      <c r="H19" s="20">
        <f t="shared" si="2"/>
        <v>1646.96</v>
      </c>
      <c r="I19" s="20">
        <f t="shared" si="2"/>
        <v>1024.55</v>
      </c>
      <c r="J19" s="20">
        <f t="shared" si="2"/>
        <v>2492.98</v>
      </c>
      <c r="K19" s="20">
        <f t="shared" si="2"/>
        <v>1814.96</v>
      </c>
      <c r="L19" s="20">
        <f t="shared" si="2"/>
        <v>2877.51</v>
      </c>
      <c r="M19" s="20">
        <f t="shared" si="2"/>
        <v>3534.6</v>
      </c>
      <c r="N19" s="20">
        <f t="shared" si="2"/>
        <v>506.51</v>
      </c>
      <c r="O19" s="20">
        <f t="shared" si="2"/>
        <v>563.71</v>
      </c>
      <c r="P19" s="29">
        <f t="shared" si="2"/>
        <v>29756.260000000002</v>
      </c>
    </row>
    <row r="20" spans="2:16" ht="6" customHeight="1" x14ac:dyDescent="0.2">
      <c r="B20" s="49"/>
      <c r="C20" s="50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27"/>
    </row>
    <row r="21" spans="2:16" ht="13.5" thickBot="1" x14ac:dyDescent="0.25">
      <c r="B21" s="45" t="s">
        <v>4</v>
      </c>
      <c r="C21" s="46"/>
      <c r="D21" s="22">
        <f>D9-D19</f>
        <v>258.8</v>
      </c>
      <c r="E21" s="22">
        <f t="shared" ref="E21:P21" si="3">E9-E19</f>
        <v>-14723.220000000001</v>
      </c>
      <c r="F21" s="22">
        <f t="shared" si="3"/>
        <v>615.78</v>
      </c>
      <c r="G21" s="22">
        <f t="shared" si="3"/>
        <v>9085.83</v>
      </c>
      <c r="H21" s="22">
        <f t="shared" si="3"/>
        <v>6953.04</v>
      </c>
      <c r="I21" s="22">
        <f t="shared" si="3"/>
        <v>11675.45</v>
      </c>
      <c r="J21" s="22">
        <f t="shared" si="3"/>
        <v>-2092.98</v>
      </c>
      <c r="K21" s="22">
        <f t="shared" si="3"/>
        <v>-1714.96</v>
      </c>
      <c r="L21" s="22">
        <f t="shared" si="3"/>
        <v>-2177.5100000000002</v>
      </c>
      <c r="M21" s="22">
        <f t="shared" si="3"/>
        <v>-3134.6</v>
      </c>
      <c r="N21" s="22">
        <f t="shared" si="3"/>
        <v>-106.50999999999999</v>
      </c>
      <c r="O21" s="22">
        <f t="shared" si="3"/>
        <v>-563.71</v>
      </c>
      <c r="P21" s="32">
        <f t="shared" si="3"/>
        <v>4075.4099999999962</v>
      </c>
    </row>
    <row r="22" spans="2:16" ht="6" customHeight="1" thickTop="1" thickBot="1" x14ac:dyDescent="0.25">
      <c r="B22" s="61"/>
      <c r="C22" s="62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4"/>
    </row>
    <row r="23" spans="2:16" ht="13.5" thickBot="1" x14ac:dyDescent="0.25"/>
    <row r="24" spans="2:16" ht="15" x14ac:dyDescent="0.25">
      <c r="B24" s="51" t="s">
        <v>18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3"/>
    </row>
    <row r="25" spans="2:16" ht="15" x14ac:dyDescent="0.25">
      <c r="B25" s="54" t="s">
        <v>33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6"/>
    </row>
    <row r="26" spans="2:16" ht="15.75" thickBot="1" x14ac:dyDescent="0.3">
      <c r="B26" s="57" t="str">
        <f>+B4</f>
        <v>For the Year Ending 2017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9"/>
    </row>
    <row r="27" spans="2:16" ht="13.5" thickBot="1" x14ac:dyDescent="0.25">
      <c r="B27" s="1"/>
      <c r="C27" s="2"/>
      <c r="D27" s="3" t="s">
        <v>5</v>
      </c>
      <c r="E27" s="3" t="s">
        <v>6</v>
      </c>
      <c r="F27" s="3" t="s">
        <v>7</v>
      </c>
      <c r="G27" s="3" t="s">
        <v>8</v>
      </c>
      <c r="H27" s="3" t="s">
        <v>9</v>
      </c>
      <c r="I27" s="3" t="s">
        <v>10</v>
      </c>
      <c r="J27" s="3" t="s">
        <v>11</v>
      </c>
      <c r="K27" s="3" t="s">
        <v>12</v>
      </c>
      <c r="L27" s="3" t="s">
        <v>13</v>
      </c>
      <c r="M27" s="3" t="s">
        <v>14</v>
      </c>
      <c r="N27" s="3" t="s">
        <v>15</v>
      </c>
      <c r="O27" s="3" t="s">
        <v>16</v>
      </c>
      <c r="P27" s="25" t="s">
        <v>17</v>
      </c>
    </row>
    <row r="28" spans="2:16" x14ac:dyDescent="0.2">
      <c r="B28" s="9" t="s">
        <v>26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26"/>
    </row>
    <row r="29" spans="2:16" x14ac:dyDescent="0.2">
      <c r="B29" s="43" t="s">
        <v>27</v>
      </c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27">
        <v>0</v>
      </c>
    </row>
    <row r="30" spans="2:16" x14ac:dyDescent="0.2">
      <c r="B30" s="60" t="s">
        <v>28</v>
      </c>
      <c r="C30" s="44"/>
      <c r="D30" s="21">
        <f>D35</f>
        <v>53667.600000000006</v>
      </c>
      <c r="E30" s="21">
        <f>D30+E34</f>
        <v>38944.380000000005</v>
      </c>
      <c r="F30" s="21">
        <f>E35+F34</f>
        <v>39560.160000000003</v>
      </c>
      <c r="G30" s="21">
        <f t="shared" ref="G30:O30" si="4">F30+G34</f>
        <v>48645.990000000005</v>
      </c>
      <c r="H30" s="21">
        <f t="shared" si="4"/>
        <v>55599.030000000006</v>
      </c>
      <c r="I30" s="21">
        <f t="shared" si="4"/>
        <v>67274.48000000001</v>
      </c>
      <c r="J30" s="21">
        <f t="shared" si="4"/>
        <v>65181.500000000007</v>
      </c>
      <c r="K30" s="21">
        <f t="shared" si="4"/>
        <v>63466.540000000008</v>
      </c>
      <c r="L30" s="21">
        <f t="shared" si="4"/>
        <v>61289.030000000006</v>
      </c>
      <c r="M30" s="21">
        <f t="shared" si="4"/>
        <v>58154.430000000008</v>
      </c>
      <c r="N30" s="21">
        <f t="shared" si="4"/>
        <v>58047.920000000006</v>
      </c>
      <c r="O30" s="21">
        <f t="shared" si="4"/>
        <v>57484.210000000006</v>
      </c>
      <c r="P30" s="33">
        <f>+O30</f>
        <v>57484.210000000006</v>
      </c>
    </row>
    <row r="31" spans="2:16" ht="13.5" thickBot="1" x14ac:dyDescent="0.25">
      <c r="B31" s="47" t="s">
        <v>29</v>
      </c>
      <c r="C31" s="48"/>
      <c r="D31" s="20">
        <f t="shared" ref="D31:P31" si="5">SUM(D29:D30)</f>
        <v>53667.600000000006</v>
      </c>
      <c r="E31" s="20">
        <f t="shared" si="5"/>
        <v>38944.380000000005</v>
      </c>
      <c r="F31" s="20">
        <f t="shared" si="5"/>
        <v>39560.160000000003</v>
      </c>
      <c r="G31" s="20">
        <f t="shared" si="5"/>
        <v>48645.990000000005</v>
      </c>
      <c r="H31" s="20">
        <f t="shared" si="5"/>
        <v>55599.030000000006</v>
      </c>
      <c r="I31" s="20">
        <f t="shared" si="5"/>
        <v>67274.48000000001</v>
      </c>
      <c r="J31" s="20">
        <f t="shared" si="5"/>
        <v>65181.500000000007</v>
      </c>
      <c r="K31" s="20">
        <f t="shared" si="5"/>
        <v>63466.540000000008</v>
      </c>
      <c r="L31" s="20">
        <f t="shared" si="5"/>
        <v>61289.030000000006</v>
      </c>
      <c r="M31" s="20">
        <f t="shared" si="5"/>
        <v>58154.430000000008</v>
      </c>
      <c r="N31" s="20">
        <f t="shared" si="5"/>
        <v>58047.920000000006</v>
      </c>
      <c r="O31" s="20">
        <f t="shared" si="5"/>
        <v>57484.210000000006</v>
      </c>
      <c r="P31" s="35">
        <f t="shared" si="5"/>
        <v>57484.210000000006</v>
      </c>
    </row>
    <row r="32" spans="2:16" x14ac:dyDescent="0.2">
      <c r="B32" s="8" t="s">
        <v>30</v>
      </c>
      <c r="C32" s="4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7"/>
    </row>
    <row r="33" spans="2:16" x14ac:dyDescent="0.2">
      <c r="B33" s="43" t="s">
        <v>31</v>
      </c>
      <c r="C33" s="44"/>
      <c r="D33" s="21">
        <v>53408.800000000003</v>
      </c>
      <c r="E33" s="17">
        <f>D35</f>
        <v>53667.600000000006</v>
      </c>
      <c r="F33" s="17">
        <f t="shared" ref="F33:L33" si="6">E35</f>
        <v>38944.380000000005</v>
      </c>
      <c r="G33" s="17">
        <f t="shared" si="6"/>
        <v>39560.160000000003</v>
      </c>
      <c r="H33" s="17">
        <f t="shared" si="6"/>
        <v>48645.990000000005</v>
      </c>
      <c r="I33" s="17">
        <f t="shared" si="6"/>
        <v>55599.030000000006</v>
      </c>
      <c r="J33" s="17">
        <f t="shared" si="6"/>
        <v>67274.48000000001</v>
      </c>
      <c r="K33" s="17">
        <f t="shared" si="6"/>
        <v>65181.500000000007</v>
      </c>
      <c r="L33" s="17">
        <f t="shared" si="6"/>
        <v>63466.540000000008</v>
      </c>
      <c r="M33" s="17">
        <f t="shared" ref="M33" si="7">L35</f>
        <v>61289.030000000006</v>
      </c>
      <c r="N33" s="17">
        <f t="shared" ref="N33:O33" si="8">M35</f>
        <v>58154.430000000008</v>
      </c>
      <c r="O33" s="17">
        <f t="shared" si="8"/>
        <v>58047.920000000006</v>
      </c>
      <c r="P33" s="27">
        <f>D33</f>
        <v>53408.800000000003</v>
      </c>
    </row>
    <row r="34" spans="2:16" x14ac:dyDescent="0.2">
      <c r="B34" s="43" t="s">
        <v>4</v>
      </c>
      <c r="C34" s="44"/>
      <c r="D34" s="21">
        <f>'Financial Statements'!D21</f>
        <v>258.8</v>
      </c>
      <c r="E34" s="21">
        <v>-14723.22</v>
      </c>
      <c r="F34" s="21">
        <v>615.78</v>
      </c>
      <c r="G34" s="21">
        <f>'Financial Statements'!G21</f>
        <v>9085.83</v>
      </c>
      <c r="H34" s="21">
        <f>'Financial Statements'!H21</f>
        <v>6953.04</v>
      </c>
      <c r="I34" s="21">
        <f>'Financial Statements'!I21</f>
        <v>11675.45</v>
      </c>
      <c r="J34" s="21">
        <f>'Financial Statements'!J21</f>
        <v>-2092.98</v>
      </c>
      <c r="K34" s="21">
        <f>'Financial Statements'!K21</f>
        <v>-1714.96</v>
      </c>
      <c r="L34" s="21">
        <f>'Financial Statements'!L21</f>
        <v>-2177.5100000000002</v>
      </c>
      <c r="M34" s="21">
        <f>'Financial Statements'!M21</f>
        <v>-3134.6</v>
      </c>
      <c r="N34" s="21">
        <f>'Financial Statements'!N21</f>
        <v>-106.50999999999999</v>
      </c>
      <c r="O34" s="21">
        <f>'Financial Statements'!O21</f>
        <v>-563.71</v>
      </c>
      <c r="P34" s="33">
        <f t="shared" ref="P34" si="9">SUM(D34:O34)</f>
        <v>4075.4100000000008</v>
      </c>
    </row>
    <row r="35" spans="2:16" ht="13.5" thickBot="1" x14ac:dyDescent="0.25">
      <c r="B35" s="47" t="s">
        <v>32</v>
      </c>
      <c r="C35" s="48"/>
      <c r="D35" s="20">
        <f t="shared" ref="D35:P35" si="10">SUM(D33:D34)</f>
        <v>53667.600000000006</v>
      </c>
      <c r="E35" s="20">
        <f t="shared" si="10"/>
        <v>38944.380000000005</v>
      </c>
      <c r="F35" s="20">
        <f t="shared" si="10"/>
        <v>39560.160000000003</v>
      </c>
      <c r="G35" s="20">
        <f t="shared" si="10"/>
        <v>48645.990000000005</v>
      </c>
      <c r="H35" s="20">
        <f t="shared" si="10"/>
        <v>55599.030000000006</v>
      </c>
      <c r="I35" s="20">
        <f t="shared" si="10"/>
        <v>67274.48000000001</v>
      </c>
      <c r="J35" s="20">
        <f t="shared" si="10"/>
        <v>65181.500000000007</v>
      </c>
      <c r="K35" s="20">
        <f t="shared" si="10"/>
        <v>63466.540000000008</v>
      </c>
      <c r="L35" s="20">
        <f t="shared" si="10"/>
        <v>61289.030000000006</v>
      </c>
      <c r="M35" s="20">
        <f t="shared" ref="M35:N35" si="11">SUM(M33:M34)</f>
        <v>58154.430000000008</v>
      </c>
      <c r="N35" s="20">
        <f t="shared" si="11"/>
        <v>58047.920000000006</v>
      </c>
      <c r="O35" s="20">
        <f t="shared" si="10"/>
        <v>57484.210000000006</v>
      </c>
      <c r="P35" s="35">
        <f t="shared" si="10"/>
        <v>57484.210000000006</v>
      </c>
    </row>
    <row r="36" spans="2:16" ht="6" customHeight="1" thickBot="1" x14ac:dyDescent="0.25">
      <c r="B36" s="61"/>
      <c r="C36" s="62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34"/>
    </row>
    <row r="38" spans="2:16" x14ac:dyDescent="0.2">
      <c r="M38" s="37"/>
    </row>
    <row r="40" spans="2:16" x14ac:dyDescent="0.2">
      <c r="H40" s="37"/>
    </row>
  </sheetData>
  <mergeCells count="25">
    <mergeCell ref="B22:C22"/>
    <mergeCell ref="B31:C31"/>
    <mergeCell ref="B33:C33"/>
    <mergeCell ref="B34:C34"/>
    <mergeCell ref="B35:C35"/>
    <mergeCell ref="B36:C36"/>
    <mergeCell ref="B24:P24"/>
    <mergeCell ref="B25:P25"/>
    <mergeCell ref="B26:P26"/>
    <mergeCell ref="B29:C29"/>
    <mergeCell ref="B30:C30"/>
    <mergeCell ref="B2:P2"/>
    <mergeCell ref="B7:C7"/>
    <mergeCell ref="B9:C9"/>
    <mergeCell ref="B3:P3"/>
    <mergeCell ref="B4:P4"/>
    <mergeCell ref="B8:C8"/>
    <mergeCell ref="B11:C11"/>
    <mergeCell ref="B12:C12"/>
    <mergeCell ref="B13:C13"/>
    <mergeCell ref="B21:C21"/>
    <mergeCell ref="B19:C19"/>
    <mergeCell ref="B20:C20"/>
    <mergeCell ref="B18:C18"/>
    <mergeCell ref="B14:C14"/>
  </mergeCells>
  <printOptions horizontalCentered="1" verticalCentered="1"/>
  <pageMargins left="0.2" right="0.2" top="0.25" bottom="0.25" header="0.3" footer="0.3"/>
  <pageSetup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4"/>
  <sheetViews>
    <sheetView workbookViewId="0">
      <pane xSplit="2" ySplit="3" topLeftCell="C10" activePane="bottomRight" state="frozen"/>
      <selection pane="topRight" activeCell="C1" sqref="C1"/>
      <selection pane="bottomLeft" activeCell="A4" sqref="A4"/>
      <selection pane="bottomRight" activeCell="N30" sqref="N30"/>
    </sheetView>
  </sheetViews>
  <sheetFormatPr defaultColWidth="8.85546875" defaultRowHeight="12.75" x14ac:dyDescent="0.2"/>
  <cols>
    <col min="1" max="1" width="12.140625" style="15" bestFit="1" customWidth="1"/>
    <col min="2" max="2" width="8.5703125" style="16" bestFit="1" customWidth="1"/>
    <col min="3" max="3" width="8.28515625" style="10" bestFit="1" customWidth="1"/>
    <col min="4" max="4" width="9.140625" style="10" bestFit="1" customWidth="1"/>
    <col min="5" max="7" width="8.28515625" style="10" bestFit="1" customWidth="1"/>
    <col min="8" max="8" width="10.7109375" style="10" bestFit="1" customWidth="1"/>
    <col min="9" max="10" width="10" style="10" bestFit="1" customWidth="1"/>
    <col min="11" max="11" width="10.85546875" style="10" bestFit="1" customWidth="1"/>
    <col min="12" max="12" width="10.7109375" style="10" bestFit="1" customWidth="1"/>
    <col min="13" max="13" width="10.42578125" style="10" bestFit="1" customWidth="1"/>
    <col min="14" max="14" width="10.28515625" style="10" bestFit="1" customWidth="1"/>
    <col min="15" max="16384" width="8.85546875" style="10"/>
  </cols>
  <sheetData>
    <row r="2" spans="1:14" ht="13.5" thickBot="1" x14ac:dyDescent="0.25"/>
    <row r="3" spans="1:14" ht="13.5" thickBot="1" x14ac:dyDescent="0.25"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</row>
    <row r="4" spans="1:14" x14ac:dyDescent="0.2">
      <c r="A4" s="15" t="s">
        <v>24</v>
      </c>
      <c r="C4" s="10">
        <v>20.89</v>
      </c>
      <c r="D4" s="10">
        <v>20.77</v>
      </c>
      <c r="E4" s="10">
        <v>20.77</v>
      </c>
      <c r="F4" s="10">
        <v>21.92</v>
      </c>
      <c r="G4" s="10">
        <v>20.39</v>
      </c>
    </row>
    <row r="5" spans="1:14" x14ac:dyDescent="0.2">
      <c r="A5" s="15" t="s">
        <v>25</v>
      </c>
      <c r="C5" s="10">
        <v>16.600000000000001</v>
      </c>
      <c r="D5" s="10">
        <v>16.600000000000001</v>
      </c>
      <c r="E5" s="10">
        <v>38.520000000000003</v>
      </c>
      <c r="F5" s="10">
        <v>75.650000000000006</v>
      </c>
      <c r="G5" s="10">
        <v>16.600000000000001</v>
      </c>
      <c r="H5" s="10">
        <v>16.600000000000001</v>
      </c>
    </row>
    <row r="6" spans="1:14" x14ac:dyDescent="0.2">
      <c r="A6" s="15" t="s">
        <v>25</v>
      </c>
      <c r="C6" s="10">
        <v>43.71</v>
      </c>
      <c r="E6" s="10">
        <v>16.600000000000001</v>
      </c>
      <c r="F6" s="10">
        <v>16.600000000000001</v>
      </c>
      <c r="H6" s="10">
        <v>22.95</v>
      </c>
    </row>
    <row r="7" spans="1:14" x14ac:dyDescent="0.2">
      <c r="A7" s="15" t="s">
        <v>24</v>
      </c>
      <c r="I7" s="10">
        <v>39.65</v>
      </c>
    </row>
    <row r="8" spans="1:14" x14ac:dyDescent="0.2">
      <c r="A8" s="15" t="s">
        <v>25</v>
      </c>
      <c r="I8" s="10">
        <v>84.23</v>
      </c>
    </row>
    <row r="9" spans="1:14" x14ac:dyDescent="0.2">
      <c r="A9" s="15" t="s">
        <v>25</v>
      </c>
      <c r="I9" s="10">
        <v>2129.1</v>
      </c>
    </row>
    <row r="10" spans="1:14" x14ac:dyDescent="0.2">
      <c r="A10" s="15" t="s">
        <v>24</v>
      </c>
      <c r="J10" s="10">
        <v>43.93</v>
      </c>
    </row>
    <row r="11" spans="1:14" x14ac:dyDescent="0.2">
      <c r="A11" s="15" t="s">
        <v>25</v>
      </c>
      <c r="J11" s="10">
        <v>1678.47</v>
      </c>
    </row>
    <row r="12" spans="1:14" x14ac:dyDescent="0.2">
      <c r="A12" s="15" t="s">
        <v>25</v>
      </c>
      <c r="J12" s="10">
        <v>92.56</v>
      </c>
    </row>
    <row r="13" spans="1:14" x14ac:dyDescent="0.2">
      <c r="A13" s="15" t="s">
        <v>24</v>
      </c>
      <c r="K13" s="10">
        <v>40.64</v>
      </c>
    </row>
    <row r="14" spans="1:14" x14ac:dyDescent="0.2">
      <c r="A14" s="15" t="s">
        <v>25</v>
      </c>
      <c r="K14" s="10">
        <v>1823.95</v>
      </c>
    </row>
    <row r="15" spans="1:14" x14ac:dyDescent="0.2">
      <c r="A15" s="15" t="s">
        <v>25</v>
      </c>
      <c r="K15" s="10">
        <v>112.92</v>
      </c>
    </row>
    <row r="16" spans="1:14" x14ac:dyDescent="0.2">
      <c r="A16" s="15" t="s">
        <v>24</v>
      </c>
      <c r="L16" s="10">
        <v>26.91</v>
      </c>
    </row>
    <row r="17" spans="1:14" x14ac:dyDescent="0.2">
      <c r="A17" s="15" t="s">
        <v>25</v>
      </c>
      <c r="L17" s="10">
        <v>933.34</v>
      </c>
    </row>
    <row r="18" spans="1:14" x14ac:dyDescent="0.2">
      <c r="A18" s="15" t="s">
        <v>25</v>
      </c>
      <c r="L18" s="10">
        <v>50.95</v>
      </c>
    </row>
    <row r="19" spans="1:14" x14ac:dyDescent="0.2">
      <c r="A19" s="15" t="s">
        <v>24</v>
      </c>
      <c r="M19" s="10">
        <v>21.84</v>
      </c>
    </row>
    <row r="20" spans="1:14" x14ac:dyDescent="0.2">
      <c r="A20" s="15" t="s">
        <v>25</v>
      </c>
      <c r="M20" s="10">
        <v>16.600000000000001</v>
      </c>
    </row>
    <row r="21" spans="1:14" x14ac:dyDescent="0.2">
      <c r="A21" s="15" t="s">
        <v>25</v>
      </c>
      <c r="M21" s="10">
        <v>5.19</v>
      </c>
    </row>
    <row r="22" spans="1:14" x14ac:dyDescent="0.2">
      <c r="A22" s="15" t="s">
        <v>24</v>
      </c>
      <c r="N22" s="10">
        <v>21.92</v>
      </c>
    </row>
    <row r="23" spans="1:14" x14ac:dyDescent="0.2">
      <c r="A23" s="15" t="s">
        <v>25</v>
      </c>
      <c r="N23" s="10">
        <v>5.19</v>
      </c>
    </row>
    <row r="24" spans="1:14" x14ac:dyDescent="0.2">
      <c r="A24" s="15" t="s">
        <v>25</v>
      </c>
      <c r="N24" s="10">
        <v>16.600000000000001</v>
      </c>
    </row>
    <row r="25" spans="1:14" x14ac:dyDescent="0.2">
      <c r="A25" s="15" t="s">
        <v>24</v>
      </c>
      <c r="B25" s="36"/>
    </row>
    <row r="26" spans="1:14" x14ac:dyDescent="0.2">
      <c r="A26" s="15" t="s">
        <v>25</v>
      </c>
      <c r="B26" s="36"/>
    </row>
    <row r="27" spans="1:14" x14ac:dyDescent="0.2">
      <c r="A27" s="15" t="s">
        <v>25</v>
      </c>
      <c r="B27" s="36"/>
    </row>
    <row r="28" spans="1:14" x14ac:dyDescent="0.2">
      <c r="A28" s="15" t="s">
        <v>24</v>
      </c>
      <c r="B28" s="36"/>
    </row>
    <row r="29" spans="1:14" x14ac:dyDescent="0.2">
      <c r="A29" s="15" t="s">
        <v>25</v>
      </c>
      <c r="B29" s="36"/>
    </row>
    <row r="30" spans="1:14" x14ac:dyDescent="0.2">
      <c r="A30" s="15" t="s">
        <v>25</v>
      </c>
      <c r="B30" s="36"/>
    </row>
    <row r="31" spans="1:14" x14ac:dyDescent="0.2">
      <c r="A31" s="15" t="s">
        <v>24</v>
      </c>
      <c r="B31" s="36"/>
    </row>
    <row r="32" spans="1:14" x14ac:dyDescent="0.2">
      <c r="A32" s="15" t="s">
        <v>25</v>
      </c>
      <c r="B32" s="36"/>
    </row>
    <row r="33" spans="1:14" x14ac:dyDescent="0.2">
      <c r="A33" s="15" t="s">
        <v>25</v>
      </c>
      <c r="B33" s="36"/>
    </row>
    <row r="34" spans="1:14" x14ac:dyDescent="0.2">
      <c r="A34" s="15" t="s">
        <v>24</v>
      </c>
      <c r="B34" s="36"/>
    </row>
    <row r="35" spans="1:14" x14ac:dyDescent="0.2">
      <c r="A35" s="15" t="s">
        <v>25</v>
      </c>
      <c r="B35" s="36"/>
    </row>
    <row r="36" spans="1:14" x14ac:dyDescent="0.2">
      <c r="A36" s="15" t="s">
        <v>25</v>
      </c>
      <c r="B36" s="36"/>
    </row>
    <row r="37" spans="1:14" x14ac:dyDescent="0.2">
      <c r="A37" s="15" t="s">
        <v>24</v>
      </c>
      <c r="B37" s="36"/>
    </row>
    <row r="38" spans="1:14" x14ac:dyDescent="0.2">
      <c r="A38" s="15" t="s">
        <v>25</v>
      </c>
      <c r="B38" s="36"/>
    </row>
    <row r="39" spans="1:14" x14ac:dyDescent="0.2">
      <c r="A39" s="15" t="s">
        <v>25</v>
      </c>
      <c r="B39" s="36"/>
    </row>
    <row r="44" spans="1:14" x14ac:dyDescent="0.2">
      <c r="C44" s="12">
        <f>SUM(C4:C43)</f>
        <v>81.2</v>
      </c>
      <c r="D44" s="12">
        <f t="shared" ref="D44:N44" si="0">SUM(D4:D43)</f>
        <v>37.370000000000005</v>
      </c>
      <c r="E44" s="12">
        <f t="shared" si="0"/>
        <v>75.890000000000015</v>
      </c>
      <c r="F44" s="12">
        <f t="shared" si="0"/>
        <v>114.17000000000002</v>
      </c>
      <c r="G44" s="12">
        <f t="shared" si="0"/>
        <v>36.99</v>
      </c>
      <c r="H44" s="12">
        <f t="shared" si="0"/>
        <v>39.549999999999997</v>
      </c>
      <c r="I44" s="12">
        <f t="shared" si="0"/>
        <v>2252.98</v>
      </c>
      <c r="J44" s="12">
        <f t="shared" si="0"/>
        <v>1814.96</v>
      </c>
      <c r="K44" s="12">
        <f>SUM(K4:K43)</f>
        <v>1977.5100000000002</v>
      </c>
      <c r="L44" s="12">
        <f t="shared" si="0"/>
        <v>1011.2</v>
      </c>
      <c r="M44" s="12">
        <f t="shared" si="0"/>
        <v>43.629999999999995</v>
      </c>
      <c r="N44" s="12">
        <f t="shared" si="0"/>
        <v>43.710000000000008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workbookViewId="0">
      <selection activeCell="L11" sqref="L11"/>
    </sheetView>
  </sheetViews>
  <sheetFormatPr defaultColWidth="8.85546875" defaultRowHeight="12.75" x14ac:dyDescent="0.2"/>
  <cols>
    <col min="1" max="1" width="28.85546875" style="15" customWidth="1"/>
    <col min="2" max="2" width="8.5703125" style="16" bestFit="1" customWidth="1"/>
    <col min="3" max="3" width="8.28515625" style="10" bestFit="1" customWidth="1"/>
    <col min="4" max="4" width="11.7109375" style="10" customWidth="1"/>
    <col min="5" max="5" width="13.5703125" style="10" customWidth="1"/>
    <col min="6" max="9" width="10.7109375" style="10" bestFit="1" customWidth="1"/>
    <col min="10" max="10" width="9.28515625" style="10" bestFit="1" customWidth="1"/>
    <col min="11" max="11" width="10.85546875" style="10" bestFit="1" customWidth="1"/>
    <col min="12" max="12" width="9.28515625" style="10" bestFit="1" customWidth="1"/>
    <col min="13" max="13" width="10.42578125" style="10" bestFit="1" customWidth="1"/>
    <col min="14" max="14" width="10.28515625" style="10" bestFit="1" customWidth="1"/>
    <col min="15" max="16384" width="8.85546875" style="10"/>
  </cols>
  <sheetData>
    <row r="2" spans="1:14" ht="13.5" thickBot="1" x14ac:dyDescent="0.25"/>
    <row r="3" spans="1:14" ht="13.5" thickBot="1" x14ac:dyDescent="0.25"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</row>
    <row r="5" spans="1:14" x14ac:dyDescent="0.2">
      <c r="A5" s="15" t="s">
        <v>45</v>
      </c>
      <c r="D5" s="10">
        <v>9483.85</v>
      </c>
      <c r="L5" s="10">
        <v>60</v>
      </c>
    </row>
    <row r="8" spans="1:14" x14ac:dyDescent="0.2">
      <c r="A8" s="15" t="s">
        <v>46</v>
      </c>
      <c r="H8" s="10">
        <v>985</v>
      </c>
      <c r="L8" s="10">
        <v>307.39999999999998</v>
      </c>
    </row>
    <row r="11" spans="1:14" x14ac:dyDescent="0.2">
      <c r="A11" s="15" t="s">
        <v>47</v>
      </c>
      <c r="K11" s="10">
        <v>900</v>
      </c>
    </row>
    <row r="23" spans="3:14" x14ac:dyDescent="0.2">
      <c r="C23" s="12">
        <f>SUM(C4:C22)</f>
        <v>0</v>
      </c>
      <c r="D23" s="12">
        <f t="shared" ref="D23:N23" si="0">SUM(D4:D22)</f>
        <v>9483.85</v>
      </c>
      <c r="E23" s="12">
        <f t="shared" si="0"/>
        <v>0</v>
      </c>
      <c r="F23" s="12">
        <f t="shared" si="0"/>
        <v>0</v>
      </c>
      <c r="G23" s="12">
        <f t="shared" si="0"/>
        <v>0</v>
      </c>
      <c r="H23" s="12">
        <f t="shared" si="0"/>
        <v>985</v>
      </c>
      <c r="I23" s="12">
        <f t="shared" si="0"/>
        <v>0</v>
      </c>
      <c r="J23" s="12">
        <f t="shared" si="0"/>
        <v>0</v>
      </c>
      <c r="K23" s="12">
        <f t="shared" si="0"/>
        <v>900</v>
      </c>
      <c r="L23" s="12">
        <f t="shared" si="0"/>
        <v>367.4</v>
      </c>
      <c r="M23" s="12">
        <f t="shared" si="0"/>
        <v>0</v>
      </c>
      <c r="N23" s="12">
        <f t="shared" si="0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7"/>
  <sheetViews>
    <sheetView zoomScale="80" zoomScaleNormal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M11" sqref="M11"/>
    </sheetView>
  </sheetViews>
  <sheetFormatPr defaultColWidth="8.85546875" defaultRowHeight="12.75" x14ac:dyDescent="0.2"/>
  <cols>
    <col min="1" max="1" width="13.28515625" style="10" bestFit="1" customWidth="1"/>
    <col min="2" max="2" width="14.85546875" style="13" bestFit="1" customWidth="1"/>
    <col min="3" max="3" width="10" style="10" bestFit="1" customWidth="1"/>
    <col min="4" max="4" width="11.5703125" style="10" bestFit="1" customWidth="1"/>
    <col min="5" max="6" width="12.7109375" style="10" bestFit="1" customWidth="1"/>
    <col min="7" max="8" width="11.5703125" style="10" bestFit="1" customWidth="1"/>
    <col min="9" max="9" width="10.85546875" style="10" bestFit="1" customWidth="1"/>
    <col min="10" max="11" width="11.5703125" style="10" bestFit="1" customWidth="1"/>
    <col min="12" max="12" width="10" style="10" bestFit="1" customWidth="1"/>
    <col min="13" max="14" width="11" style="10" bestFit="1" customWidth="1"/>
    <col min="15" max="16384" width="8.85546875" style="10"/>
  </cols>
  <sheetData>
    <row r="2" spans="3:14" ht="13.5" thickBot="1" x14ac:dyDescent="0.25"/>
    <row r="3" spans="3:14" ht="13.5" thickBot="1" x14ac:dyDescent="0.25"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</row>
    <row r="4" spans="3:14" x14ac:dyDescent="0.2">
      <c r="C4" s="10">
        <v>500</v>
      </c>
      <c r="E4" s="10">
        <v>591.66999999999996</v>
      </c>
      <c r="F4" s="10">
        <v>1040</v>
      </c>
      <c r="H4" s="10">
        <v>6400</v>
      </c>
      <c r="I4" s="10">
        <v>300</v>
      </c>
    </row>
    <row r="5" spans="3:14" x14ac:dyDescent="0.2">
      <c r="E5" s="10">
        <v>100</v>
      </c>
      <c r="F5" s="10">
        <v>8300</v>
      </c>
      <c r="G5" s="10">
        <v>4500</v>
      </c>
      <c r="H5" s="10">
        <v>2200</v>
      </c>
      <c r="I5" s="10">
        <v>100</v>
      </c>
      <c r="J5" s="10">
        <v>100</v>
      </c>
    </row>
    <row r="6" spans="3:14" x14ac:dyDescent="0.2">
      <c r="G6" s="10">
        <v>4200</v>
      </c>
      <c r="H6" s="10">
        <v>4100</v>
      </c>
    </row>
    <row r="7" spans="3:14" x14ac:dyDescent="0.2">
      <c r="G7" s="10">
        <v>-100</v>
      </c>
    </row>
    <row r="8" spans="3:14" x14ac:dyDescent="0.2">
      <c r="K8" s="10">
        <v>700</v>
      </c>
      <c r="L8" s="10">
        <v>100</v>
      </c>
    </row>
    <row r="9" spans="3:14" x14ac:dyDescent="0.2">
      <c r="L9" s="10">
        <v>300</v>
      </c>
    </row>
    <row r="10" spans="3:14" x14ac:dyDescent="0.2">
      <c r="M10" s="41">
        <v>400</v>
      </c>
    </row>
    <row r="57" spans="3:14" x14ac:dyDescent="0.2">
      <c r="C57" s="12">
        <f>SUM(C4:C54)</f>
        <v>500</v>
      </c>
      <c r="D57" s="12">
        <f>SUM(D4:D54)</f>
        <v>0</v>
      </c>
      <c r="E57" s="12">
        <f>SUM(E4:E32)</f>
        <v>691.67</v>
      </c>
      <c r="F57" s="12">
        <f>SUM(F4:F33)</f>
        <v>9340</v>
      </c>
      <c r="G57" s="12">
        <f>SUM(G4:G54)</f>
        <v>8600</v>
      </c>
      <c r="H57" s="12">
        <f>SUM(H4:H54)</f>
        <v>12700</v>
      </c>
      <c r="I57" s="12">
        <f>SUM(I4:I54)</f>
        <v>400</v>
      </c>
      <c r="J57" s="12">
        <f>SUM(J4:J54)</f>
        <v>100</v>
      </c>
      <c r="K57" s="12">
        <f>SUM(K4:K56)</f>
        <v>700</v>
      </c>
      <c r="L57" s="12">
        <f>SUM(L4:L54)</f>
        <v>400</v>
      </c>
      <c r="M57" s="12">
        <f>SUM(M4:M56)</f>
        <v>400</v>
      </c>
      <c r="N57" s="12">
        <f>SUM(N4:N56)</f>
        <v>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7"/>
  <sheetViews>
    <sheetView workbookViewId="0">
      <selection activeCell="C7" sqref="C7"/>
    </sheetView>
  </sheetViews>
  <sheetFormatPr defaultColWidth="8.85546875" defaultRowHeight="12.75" x14ac:dyDescent="0.2"/>
  <cols>
    <col min="1" max="1" width="12.140625" style="15" bestFit="1" customWidth="1"/>
    <col min="2" max="2" width="8.5703125" style="16" bestFit="1" customWidth="1"/>
    <col min="3" max="3" width="8.28515625" style="10" bestFit="1" customWidth="1"/>
    <col min="4" max="4" width="9.140625" style="10" bestFit="1" customWidth="1"/>
    <col min="5" max="5" width="10.5703125" style="10" bestFit="1" customWidth="1"/>
    <col min="6" max="6" width="10.7109375" style="10" bestFit="1" customWidth="1"/>
    <col min="7" max="7" width="9.140625" style="10" bestFit="1" customWidth="1"/>
    <col min="8" max="8" width="6.28515625" style="10" bestFit="1" customWidth="1"/>
    <col min="9" max="9" width="9.140625" style="10" bestFit="1" customWidth="1"/>
    <col min="10" max="10" width="7.5703125" style="10" bestFit="1" customWidth="1"/>
    <col min="11" max="11" width="10.85546875" style="10" bestFit="1" customWidth="1"/>
    <col min="12" max="12" width="8.5703125" style="10" bestFit="1" customWidth="1"/>
    <col min="13" max="13" width="10.42578125" style="10" bestFit="1" customWidth="1"/>
    <col min="14" max="14" width="10.28515625" style="10" bestFit="1" customWidth="1"/>
    <col min="15" max="16384" width="8.85546875" style="10"/>
  </cols>
  <sheetData>
    <row r="2" spans="1:14" ht="13.5" thickBot="1" x14ac:dyDescent="0.25"/>
    <row r="3" spans="1:14" ht="13.5" thickBot="1" x14ac:dyDescent="0.25"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</row>
    <row r="4" spans="1:14" x14ac:dyDescent="0.2">
      <c r="G4" s="10">
        <v>240</v>
      </c>
    </row>
    <row r="5" spans="1:14" x14ac:dyDescent="0.2">
      <c r="A5" s="15" t="s">
        <v>44</v>
      </c>
      <c r="D5" s="10">
        <v>900</v>
      </c>
      <c r="G5" s="10">
        <v>180</v>
      </c>
      <c r="I5" s="10">
        <v>240</v>
      </c>
    </row>
    <row r="6" spans="1:14" x14ac:dyDescent="0.2">
      <c r="G6" s="10">
        <v>240</v>
      </c>
    </row>
    <row r="17" spans="3:14" x14ac:dyDescent="0.2">
      <c r="C17" s="12">
        <f>SUM(C4:C16)</f>
        <v>0</v>
      </c>
      <c r="D17" s="12">
        <f t="shared" ref="D17:N17" si="0">SUM(D4:D16)</f>
        <v>900</v>
      </c>
      <c r="E17" s="12">
        <f t="shared" si="0"/>
        <v>0</v>
      </c>
      <c r="F17" s="12">
        <f t="shared" si="0"/>
        <v>0</v>
      </c>
      <c r="G17" s="12">
        <f t="shared" si="0"/>
        <v>660</v>
      </c>
      <c r="H17" s="12">
        <f t="shared" si="0"/>
        <v>0</v>
      </c>
      <c r="I17" s="12">
        <f t="shared" si="0"/>
        <v>240</v>
      </c>
      <c r="J17" s="12">
        <f t="shared" si="0"/>
        <v>0</v>
      </c>
      <c r="K17" s="12">
        <f t="shared" si="0"/>
        <v>0</v>
      </c>
      <c r="L17" s="12">
        <f t="shared" si="0"/>
        <v>0</v>
      </c>
      <c r="M17" s="12">
        <f t="shared" si="0"/>
        <v>0</v>
      </c>
      <c r="N17" s="12">
        <f t="shared" si="0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workbookViewId="0">
      <selection activeCell="B5" sqref="B5"/>
    </sheetView>
  </sheetViews>
  <sheetFormatPr defaultColWidth="8.85546875" defaultRowHeight="12.75" x14ac:dyDescent="0.2"/>
  <cols>
    <col min="1" max="1" width="22.28515625" style="15" bestFit="1" customWidth="1"/>
    <col min="2" max="2" width="8.5703125" style="16" bestFit="1" customWidth="1"/>
    <col min="3" max="3" width="8.28515625" style="10" bestFit="1" customWidth="1"/>
    <col min="4" max="4" width="11" style="10" bestFit="1" customWidth="1"/>
    <col min="5" max="8" width="10.7109375" style="10" bestFit="1" customWidth="1"/>
    <col min="9" max="9" width="6.28515625" style="10" bestFit="1" customWidth="1"/>
    <col min="10" max="10" width="7.5703125" style="10" bestFit="1" customWidth="1"/>
    <col min="11" max="11" width="10.85546875" style="10" bestFit="1" customWidth="1"/>
    <col min="12" max="12" width="8.5703125" style="10" bestFit="1" customWidth="1"/>
    <col min="13" max="13" width="10.42578125" style="10" bestFit="1" customWidth="1"/>
    <col min="14" max="14" width="10.28515625" style="10" bestFit="1" customWidth="1"/>
    <col min="15" max="16384" width="8.85546875" style="10"/>
  </cols>
  <sheetData>
    <row r="2" spans="1:14" ht="13.5" thickBot="1" x14ac:dyDescent="0.25"/>
    <row r="3" spans="1:14" ht="13.5" thickBot="1" x14ac:dyDescent="0.25"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</row>
    <row r="5" spans="1:14" x14ac:dyDescent="0.2">
      <c r="A5" s="15" t="s">
        <v>40</v>
      </c>
      <c r="D5" s="10">
        <v>1592</v>
      </c>
    </row>
    <row r="23" spans="3:14" x14ac:dyDescent="0.2">
      <c r="C23" s="12">
        <f>SUM(C4:C22)</f>
        <v>0</v>
      </c>
      <c r="D23" s="12">
        <f t="shared" ref="D23:N23" si="0">SUM(D4:D22)</f>
        <v>1592</v>
      </c>
      <c r="E23" s="12">
        <f t="shared" si="0"/>
        <v>0</v>
      </c>
      <c r="F23" s="12">
        <f t="shared" si="0"/>
        <v>0</v>
      </c>
      <c r="G23" s="12">
        <f t="shared" si="0"/>
        <v>0</v>
      </c>
      <c r="H23" s="12">
        <f t="shared" si="0"/>
        <v>0</v>
      </c>
      <c r="I23" s="12">
        <f t="shared" si="0"/>
        <v>0</v>
      </c>
      <c r="J23" s="12">
        <f t="shared" si="0"/>
        <v>0</v>
      </c>
      <c r="K23" s="12">
        <f t="shared" si="0"/>
        <v>0</v>
      </c>
      <c r="L23" s="12">
        <f t="shared" si="0"/>
        <v>0</v>
      </c>
      <c r="M23" s="12">
        <f t="shared" si="0"/>
        <v>0</v>
      </c>
      <c r="N23" s="12">
        <f t="shared" si="0"/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3"/>
  <sheetViews>
    <sheetView workbookViewId="0">
      <selection activeCell="R33" sqref="R33"/>
    </sheetView>
  </sheetViews>
  <sheetFormatPr defaultColWidth="8.85546875" defaultRowHeight="12.75" x14ac:dyDescent="0.2"/>
  <cols>
    <col min="1" max="1" width="27" style="15" bestFit="1" customWidth="1"/>
    <col min="2" max="2" width="8.5703125" style="16" bestFit="1" customWidth="1"/>
    <col min="3" max="3" width="9.28515625" style="10" bestFit="1" customWidth="1"/>
    <col min="4" max="4" width="10.5703125" style="10" bestFit="1" customWidth="1"/>
    <col min="5" max="5" width="10.7109375" style="10" bestFit="1" customWidth="1"/>
    <col min="6" max="7" width="9.28515625" style="10" bestFit="1" customWidth="1"/>
    <col min="8" max="8" width="9.140625" style="10" bestFit="1" customWidth="1"/>
    <col min="9" max="9" width="6.28515625" style="10" bestFit="1" customWidth="1"/>
    <col min="10" max="10" width="8.5703125" style="10" bestFit="1" customWidth="1"/>
    <col min="11" max="11" width="10.85546875" style="10" bestFit="1" customWidth="1"/>
    <col min="12" max="12" width="10" style="10" bestFit="1" customWidth="1"/>
    <col min="13" max="13" width="10.42578125" style="10" bestFit="1" customWidth="1"/>
    <col min="14" max="14" width="10.28515625" style="10" bestFit="1" customWidth="1"/>
    <col min="15" max="16384" width="8.85546875" style="10"/>
  </cols>
  <sheetData>
    <row r="2" spans="1:14" ht="13.5" thickBot="1" x14ac:dyDescent="0.25"/>
    <row r="3" spans="1:14" ht="13.5" thickBot="1" x14ac:dyDescent="0.25"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</row>
    <row r="4" spans="1:14" x14ac:dyDescent="0.2">
      <c r="A4" s="15" t="s">
        <v>37</v>
      </c>
      <c r="C4" s="10">
        <v>160</v>
      </c>
    </row>
    <row r="5" spans="1:14" x14ac:dyDescent="0.2">
      <c r="A5" s="15" t="s">
        <v>41</v>
      </c>
      <c r="D5" s="10">
        <v>2500</v>
      </c>
      <c r="L5" s="10">
        <v>2156</v>
      </c>
    </row>
    <row r="7" spans="1:14" x14ac:dyDescent="0.2">
      <c r="A7" s="40" t="s">
        <v>42</v>
      </c>
      <c r="G7" s="10">
        <v>769.97</v>
      </c>
    </row>
    <row r="8" spans="1:14" x14ac:dyDescent="0.2">
      <c r="A8" s="15" t="s">
        <v>43</v>
      </c>
      <c r="G8" s="10">
        <v>180</v>
      </c>
    </row>
    <row r="9" spans="1:14" x14ac:dyDescent="0.2">
      <c r="A9" s="15" t="s">
        <v>49</v>
      </c>
      <c r="M9" s="42">
        <v>462.88</v>
      </c>
    </row>
    <row r="11" spans="1:14" x14ac:dyDescent="0.2">
      <c r="A11" s="15" t="s">
        <v>51</v>
      </c>
      <c r="N11" s="10">
        <v>160</v>
      </c>
    </row>
    <row r="23" spans="3:14" x14ac:dyDescent="0.2">
      <c r="C23" s="12">
        <f>SUM(C4:C22)</f>
        <v>160</v>
      </c>
      <c r="D23" s="12">
        <f t="shared" ref="D23:N23" si="0">SUM(D4:D22)</f>
        <v>2500</v>
      </c>
      <c r="E23" s="12">
        <f t="shared" si="0"/>
        <v>0</v>
      </c>
      <c r="F23" s="12">
        <f t="shared" si="0"/>
        <v>0</v>
      </c>
      <c r="G23" s="12">
        <f t="shared" si="0"/>
        <v>949.97</v>
      </c>
      <c r="H23" s="12">
        <f t="shared" si="0"/>
        <v>0</v>
      </c>
      <c r="I23" s="12">
        <f t="shared" si="0"/>
        <v>0</v>
      </c>
      <c r="J23" s="12">
        <f t="shared" si="0"/>
        <v>0</v>
      </c>
      <c r="K23" s="12">
        <f t="shared" si="0"/>
        <v>0</v>
      </c>
      <c r="L23" s="12">
        <f t="shared" si="0"/>
        <v>2156</v>
      </c>
      <c r="M23" s="12">
        <f t="shared" si="0"/>
        <v>462.88</v>
      </c>
      <c r="N23" s="12">
        <f t="shared" si="0"/>
        <v>160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workbookViewId="0">
      <selection activeCell="O6" sqref="O6"/>
    </sheetView>
  </sheetViews>
  <sheetFormatPr defaultColWidth="8.85546875" defaultRowHeight="12.75" x14ac:dyDescent="0.2"/>
  <cols>
    <col min="1" max="1" width="18.7109375" style="15" bestFit="1" customWidth="1"/>
    <col min="2" max="2" width="8.5703125" style="16" bestFit="1" customWidth="1"/>
    <col min="3" max="3" width="9.28515625" style="10" bestFit="1" customWidth="1"/>
    <col min="4" max="4" width="9.140625" style="10" bestFit="1" customWidth="1"/>
    <col min="5" max="6" width="9.28515625" style="10" bestFit="1" customWidth="1"/>
    <col min="7" max="9" width="6.28515625" style="10" bestFit="1" customWidth="1"/>
    <col min="10" max="10" width="7.5703125" style="10" bestFit="1" customWidth="1"/>
    <col min="11" max="11" width="10.85546875" style="10" bestFit="1" customWidth="1"/>
    <col min="12" max="12" width="8.5703125" style="10" bestFit="1" customWidth="1"/>
    <col min="13" max="13" width="10.42578125" style="10" bestFit="1" customWidth="1"/>
    <col min="14" max="14" width="10.28515625" style="10" bestFit="1" customWidth="1"/>
    <col min="15" max="16384" width="8.85546875" style="10"/>
  </cols>
  <sheetData>
    <row r="2" spans="1:14" ht="13.5" thickBot="1" x14ac:dyDescent="0.25"/>
    <row r="3" spans="1:14" ht="13.5" thickBot="1" x14ac:dyDescent="0.25"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</row>
    <row r="4" spans="1:14" x14ac:dyDescent="0.2">
      <c r="D4" s="10">
        <v>10</v>
      </c>
    </row>
    <row r="5" spans="1:14" x14ac:dyDescent="0.2">
      <c r="D5" s="10">
        <v>200</v>
      </c>
      <c r="F5" s="10">
        <v>140</v>
      </c>
    </row>
    <row r="6" spans="1:14" x14ac:dyDescent="0.2">
      <c r="A6" s="15" t="s">
        <v>50</v>
      </c>
      <c r="N6" s="10">
        <v>360</v>
      </c>
    </row>
    <row r="24" spans="3:14" x14ac:dyDescent="0.2">
      <c r="C24" s="12">
        <f>SUM(C4:C23)</f>
        <v>0</v>
      </c>
      <c r="D24" s="12">
        <f t="shared" ref="D24:N24" si="0">SUM(D4:D23)</f>
        <v>210</v>
      </c>
      <c r="E24" s="12">
        <f t="shared" si="0"/>
        <v>0</v>
      </c>
      <c r="F24" s="12">
        <f t="shared" si="0"/>
        <v>140</v>
      </c>
      <c r="G24" s="12">
        <f t="shared" si="0"/>
        <v>0</v>
      </c>
      <c r="H24" s="12">
        <f t="shared" si="0"/>
        <v>0</v>
      </c>
      <c r="I24" s="12">
        <f t="shared" si="0"/>
        <v>0</v>
      </c>
      <c r="J24" s="12">
        <f t="shared" si="0"/>
        <v>0</v>
      </c>
      <c r="K24" s="12">
        <f t="shared" si="0"/>
        <v>0</v>
      </c>
      <c r="L24" s="12">
        <f t="shared" si="0"/>
        <v>0</v>
      </c>
      <c r="M24" s="12">
        <f t="shared" si="0"/>
        <v>0</v>
      </c>
      <c r="N24" s="12">
        <f t="shared" si="0"/>
        <v>360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workbookViewId="0">
      <selection activeCell="A4" sqref="A4"/>
    </sheetView>
  </sheetViews>
  <sheetFormatPr defaultColWidth="8.85546875" defaultRowHeight="12.75" x14ac:dyDescent="0.2"/>
  <cols>
    <col min="1" max="1" width="18.7109375" style="15" bestFit="1" customWidth="1"/>
    <col min="2" max="2" width="8.5703125" style="16" bestFit="1" customWidth="1"/>
    <col min="3" max="3" width="9.28515625" style="10" bestFit="1" customWidth="1"/>
    <col min="4" max="4" width="9.140625" style="10" bestFit="1" customWidth="1"/>
    <col min="5" max="5" width="8.28515625" style="10" bestFit="1" customWidth="1"/>
    <col min="6" max="6" width="9.28515625" style="10" bestFit="1" customWidth="1"/>
    <col min="7" max="7" width="6.28515625" style="10" bestFit="1" customWidth="1"/>
    <col min="8" max="8" width="8.28515625" style="10" bestFit="1" customWidth="1"/>
    <col min="9" max="9" width="6.28515625" style="10" bestFit="1" customWidth="1"/>
    <col min="10" max="10" width="7.5703125" style="10" bestFit="1" customWidth="1"/>
    <col min="11" max="11" width="10.85546875" style="10" bestFit="1" customWidth="1"/>
    <col min="12" max="12" width="8.5703125" style="10" bestFit="1" customWidth="1"/>
    <col min="13" max="13" width="10.42578125" style="10" bestFit="1" customWidth="1"/>
    <col min="14" max="14" width="10.28515625" style="10" bestFit="1" customWidth="1"/>
    <col min="15" max="16384" width="8.85546875" style="10"/>
  </cols>
  <sheetData>
    <row r="2" spans="3:14" ht="13.5" thickBot="1" x14ac:dyDescent="0.25"/>
    <row r="3" spans="3:14" ht="13.5" thickBot="1" x14ac:dyDescent="0.25">
      <c r="C3" s="11" t="s">
        <v>5</v>
      </c>
      <c r="D3" s="11" t="s">
        <v>6</v>
      </c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11" t="s">
        <v>12</v>
      </c>
      <c r="K3" s="11" t="s">
        <v>13</v>
      </c>
      <c r="L3" s="11" t="s">
        <v>14</v>
      </c>
      <c r="M3" s="11" t="s">
        <v>15</v>
      </c>
      <c r="N3" s="11" t="s">
        <v>16</v>
      </c>
    </row>
    <row r="22" spans="3:14" x14ac:dyDescent="0.2">
      <c r="C22" s="12">
        <f>SUM(C4:C21)</f>
        <v>0</v>
      </c>
      <c r="D22" s="12">
        <f t="shared" ref="D22:N22" si="0">SUM(D4:D21)</f>
        <v>0</v>
      </c>
      <c r="E22" s="12">
        <f t="shared" si="0"/>
        <v>0</v>
      </c>
      <c r="F22" s="12">
        <f t="shared" si="0"/>
        <v>0</v>
      </c>
      <c r="G22" s="12">
        <f t="shared" si="0"/>
        <v>0</v>
      </c>
      <c r="H22" s="12">
        <f t="shared" si="0"/>
        <v>0</v>
      </c>
      <c r="I22" s="12">
        <f t="shared" si="0"/>
        <v>0</v>
      </c>
      <c r="J22" s="12">
        <f t="shared" si="0"/>
        <v>0</v>
      </c>
      <c r="K22" s="12">
        <f t="shared" si="0"/>
        <v>0</v>
      </c>
      <c r="L22" s="12">
        <f t="shared" si="0"/>
        <v>0</v>
      </c>
      <c r="M22" s="12">
        <f t="shared" si="0"/>
        <v>0</v>
      </c>
      <c r="N22" s="12">
        <f t="shared" si="0"/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66A227C-D103-4A02-B15D-3A1F969992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Financial Statements</vt:lpstr>
      <vt:lpstr>Utilities</vt:lpstr>
      <vt:lpstr>Lawn Maint</vt:lpstr>
      <vt:lpstr>Dues Deposits</vt:lpstr>
      <vt:lpstr>Snow Maint</vt:lpstr>
      <vt:lpstr>Insurance</vt:lpstr>
      <vt:lpstr>Community Communications</vt:lpstr>
      <vt:lpstr>Legal</vt:lpstr>
      <vt:lpstr>Advertise</vt:lpstr>
      <vt:lpstr>Sheet1</vt:lpstr>
      <vt:lpstr>'Financial Statements'!Print_Area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Robison</dc:creator>
  <cp:lastModifiedBy>Davies, Luke</cp:lastModifiedBy>
  <cp:lastPrinted>2017-07-12T00:22:21Z</cp:lastPrinted>
  <dcterms:created xsi:type="dcterms:W3CDTF">2014-04-17T15:43:54Z</dcterms:created>
  <dcterms:modified xsi:type="dcterms:W3CDTF">2018-01-17T01:19:49Z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TC019273759991</vt:lpwstr>
  </property>
</Properties>
</file>